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40002852\Desktop\"/>
    </mc:Choice>
  </mc:AlternateContent>
  <bookViews>
    <workbookView xWindow="0" yWindow="0" windowWidth="11616" windowHeight="8808"/>
  </bookViews>
  <sheets>
    <sheet name="COVID-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J7" i="1" s="1"/>
  <c r="I8" i="1"/>
  <c r="I9" i="1"/>
  <c r="I10" i="1"/>
  <c r="I11" i="1"/>
  <c r="I12" i="1"/>
  <c r="I13" i="1"/>
  <c r="I14" i="1"/>
  <c r="I15" i="1"/>
  <c r="J15" i="1" s="1"/>
  <c r="I16" i="1"/>
  <c r="I17" i="1"/>
  <c r="I18" i="1"/>
  <c r="I19" i="1"/>
  <c r="J19" i="1" s="1"/>
  <c r="I20" i="1"/>
  <c r="I21" i="1"/>
  <c r="I22" i="1"/>
  <c r="I23" i="1"/>
  <c r="I24" i="1"/>
  <c r="I25" i="1"/>
  <c r="I26" i="1"/>
  <c r="I27" i="1"/>
  <c r="J27" i="1" s="1"/>
  <c r="I28" i="1"/>
  <c r="I29" i="1"/>
  <c r="I30" i="1"/>
  <c r="I31" i="1"/>
  <c r="J31" i="1" s="1"/>
  <c r="I3" i="1"/>
  <c r="J3" i="1" s="1"/>
  <c r="J2" i="1"/>
  <c r="J6" i="1"/>
  <c r="J10" i="1"/>
  <c r="J14" i="1"/>
  <c r="J18" i="1"/>
  <c r="J21" i="1"/>
  <c r="J22" i="1"/>
  <c r="J26" i="1"/>
  <c r="J30" i="1"/>
  <c r="J4" i="1"/>
  <c r="J5" i="1"/>
  <c r="J8" i="1"/>
  <c r="J9" i="1"/>
  <c r="J11" i="1"/>
  <c r="J12" i="1"/>
  <c r="J13" i="1"/>
  <c r="J16" i="1"/>
  <c r="J17" i="1"/>
  <c r="J20" i="1"/>
  <c r="J23" i="1"/>
  <c r="J24" i="1"/>
  <c r="J25" i="1"/>
  <c r="J28" i="1"/>
  <c r="J29" i="1"/>
  <c r="C29" i="1"/>
  <c r="D29" i="1" s="1"/>
  <c r="C30" i="1"/>
  <c r="D30" i="1" s="1"/>
  <c r="C31" i="1"/>
  <c r="D31" i="1" s="1"/>
  <c r="D2" i="1"/>
  <c r="C26" i="1"/>
  <c r="D26" i="1" s="1"/>
  <c r="G31" i="1" s="1"/>
  <c r="C27" i="1"/>
  <c r="D27" i="1" s="1"/>
  <c r="C28" i="1"/>
  <c r="D28" i="1" s="1"/>
  <c r="C22" i="1"/>
  <c r="D22" i="1" s="1"/>
  <c r="G27" i="1" s="1"/>
  <c r="C23" i="1"/>
  <c r="D23" i="1" s="1"/>
  <c r="C24" i="1"/>
  <c r="D24" i="1" s="1"/>
  <c r="C25" i="1"/>
  <c r="D25" i="1" s="1"/>
  <c r="G30" i="1" l="1"/>
  <c r="G28" i="1"/>
  <c r="G29" i="1"/>
  <c r="C4" i="1"/>
  <c r="D4" i="1" s="1"/>
  <c r="C5" i="1"/>
  <c r="D5" i="1" s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3" i="1"/>
  <c r="D3" i="1" s="1"/>
  <c r="E24" i="1" l="1"/>
  <c r="G19" i="1"/>
  <c r="E14" i="1"/>
  <c r="H28" i="1"/>
  <c r="G11" i="1"/>
  <c r="E6" i="1"/>
  <c r="H20" i="1"/>
  <c r="H31" i="1"/>
  <c r="G22" i="1"/>
  <c r="E17" i="1"/>
  <c r="E13" i="1"/>
  <c r="H27" i="1"/>
  <c r="G18" i="1"/>
  <c r="H23" i="1"/>
  <c r="G14" i="1"/>
  <c r="E9" i="1"/>
  <c r="H19" i="1"/>
  <c r="G10" i="1"/>
  <c r="E5" i="1"/>
  <c r="E31" i="1"/>
  <c r="E29" i="1"/>
  <c r="E28" i="1"/>
  <c r="G23" i="1"/>
  <c r="E18" i="1"/>
  <c r="G15" i="1"/>
  <c r="E10" i="1"/>
  <c r="H24" i="1"/>
  <c r="E30" i="1"/>
  <c r="E27" i="1"/>
  <c r="G25" i="1"/>
  <c r="E20" i="1"/>
  <c r="H30" i="1"/>
  <c r="E16" i="1"/>
  <c r="G21" i="1"/>
  <c r="H26" i="1"/>
  <c r="G17" i="1"/>
  <c r="E12" i="1"/>
  <c r="H22" i="1"/>
  <c r="G13" i="1"/>
  <c r="E8" i="1"/>
  <c r="E4" i="1"/>
  <c r="E26" i="1"/>
  <c r="E23" i="1"/>
  <c r="E25" i="1"/>
  <c r="G26" i="1"/>
  <c r="E21" i="1"/>
  <c r="G24" i="1"/>
  <c r="E19" i="1"/>
  <c r="H29" i="1"/>
  <c r="G20" i="1"/>
  <c r="E15" i="1"/>
  <c r="G16" i="1"/>
  <c r="E11" i="1"/>
  <c r="H25" i="1"/>
  <c r="H21" i="1"/>
  <c r="G12" i="1"/>
  <c r="E7" i="1"/>
  <c r="E22" i="1"/>
</calcChain>
</file>

<file path=xl/sharedStrings.xml><?xml version="1.0" encoding="utf-8"?>
<sst xmlns="http://schemas.openxmlformats.org/spreadsheetml/2006/main" count="16" uniqueCount="16">
  <si>
    <t>Date</t>
  </si>
  <si>
    <t>Nb de cas confirmés</t>
  </si>
  <si>
    <t xml:space="preserve">N nouveaux cas </t>
  </si>
  <si>
    <t xml:space="preserve">Nouveaux cas aux soins intensifs </t>
  </si>
  <si>
    <t>Rouge: prévision A.Flahaut</t>
  </si>
  <si>
    <t>N lits disponibles pour COVID-19</t>
  </si>
  <si>
    <t>* 21.03.2020</t>
  </si>
  <si>
    <t>Sources: OFSP (N de cas), A. Flahaut (projections N de cas)</t>
  </si>
  <si>
    <t>* 23.03.2020</t>
  </si>
  <si>
    <t>* 25.03.2020</t>
  </si>
  <si>
    <t>N cummulés sans morts ni sorties</t>
  </si>
  <si>
    <t>N morts du jour</t>
  </si>
  <si>
    <t>N sorties du jour</t>
  </si>
  <si>
    <t>N patients aux SI ce jour</t>
  </si>
  <si>
    <t xml:space="preserve">Bleu: extrapollation JS avec même facteur de progression </t>
  </si>
  <si>
    <t xml:space="preserve">Différence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</si>
</sst>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14" fontId="1" fillId="0" borderId="0" xfId="0" applyNumberFormat="1" applyFont="1"/>
    <xf numFmtId="0" fontId="1" fillId="0" borderId="0" xfId="0" applyFont="1"/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/>
              <a:t>COVID-19</a:t>
            </a:r>
            <a:r>
              <a:rPr lang="fr-CH" baseline="0"/>
              <a:t> en Suisse</a:t>
            </a:r>
            <a:endParaRPr lang="fr-C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'COVID-19'!$B$1</c:f>
              <c:strCache>
                <c:ptCount val="1"/>
                <c:pt idx="0">
                  <c:v>Nb de cas confirmés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'COVID-19'!$A$2:$A$28</c:f>
              <c:strCache>
                <c:ptCount val="27"/>
                <c:pt idx="0">
                  <c:v>25.02.2020</c:v>
                </c:pt>
                <c:pt idx="1">
                  <c:v>26.02.2020</c:v>
                </c:pt>
                <c:pt idx="2">
                  <c:v>27.02.2020</c:v>
                </c:pt>
                <c:pt idx="3">
                  <c:v>28.02.2020</c:v>
                </c:pt>
                <c:pt idx="4">
                  <c:v>29.02.2020</c:v>
                </c:pt>
                <c:pt idx="5">
                  <c:v>01.03.2020</c:v>
                </c:pt>
                <c:pt idx="6">
                  <c:v>02.03.2020</c:v>
                </c:pt>
                <c:pt idx="7">
                  <c:v>03.03.2020</c:v>
                </c:pt>
                <c:pt idx="8">
                  <c:v>04.03.2020</c:v>
                </c:pt>
                <c:pt idx="9">
                  <c:v>05.03.2020</c:v>
                </c:pt>
                <c:pt idx="10">
                  <c:v>06.03.2020</c:v>
                </c:pt>
                <c:pt idx="11">
                  <c:v>07.03.2020</c:v>
                </c:pt>
                <c:pt idx="12">
                  <c:v>08.03.2020</c:v>
                </c:pt>
                <c:pt idx="13">
                  <c:v>09.03.2020</c:v>
                </c:pt>
                <c:pt idx="14">
                  <c:v>10.03.2020</c:v>
                </c:pt>
                <c:pt idx="15">
                  <c:v>11.03.2020</c:v>
                </c:pt>
                <c:pt idx="16">
                  <c:v>12.03.2020</c:v>
                </c:pt>
                <c:pt idx="17">
                  <c:v>13.03.2020</c:v>
                </c:pt>
                <c:pt idx="18">
                  <c:v>14.03.2020</c:v>
                </c:pt>
                <c:pt idx="19">
                  <c:v>15.03.2020</c:v>
                </c:pt>
                <c:pt idx="20">
                  <c:v>16.03.2020</c:v>
                </c:pt>
                <c:pt idx="21">
                  <c:v>17.03.2020</c:v>
                </c:pt>
                <c:pt idx="22">
                  <c:v>18.03.2020</c:v>
                </c:pt>
                <c:pt idx="23">
                  <c:v>19.03.2020</c:v>
                </c:pt>
                <c:pt idx="24">
                  <c:v>* 21.03.2020</c:v>
                </c:pt>
                <c:pt idx="25">
                  <c:v>* 23.03.2020</c:v>
                </c:pt>
                <c:pt idx="26">
                  <c:v>* 25.03.2020</c:v>
                </c:pt>
              </c:strCache>
            </c:strRef>
          </c:cat>
          <c:val>
            <c:numRef>
              <c:f>'COVID-19'!$B$2:$B$28</c:f>
              <c:numCache>
                <c:formatCode>General</c:formatCode>
                <c:ptCount val="27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27</c:v>
                </c:pt>
                <c:pt idx="7">
                  <c:v>37</c:v>
                </c:pt>
                <c:pt idx="8">
                  <c:v>58</c:v>
                </c:pt>
                <c:pt idx="9">
                  <c:v>87</c:v>
                </c:pt>
                <c:pt idx="10">
                  <c:v>210</c:v>
                </c:pt>
                <c:pt idx="11">
                  <c:v>246</c:v>
                </c:pt>
                <c:pt idx="12">
                  <c:v>281</c:v>
                </c:pt>
                <c:pt idx="13">
                  <c:v>312</c:v>
                </c:pt>
                <c:pt idx="14">
                  <c:v>476</c:v>
                </c:pt>
                <c:pt idx="15">
                  <c:v>645</c:v>
                </c:pt>
                <c:pt idx="16">
                  <c:v>858</c:v>
                </c:pt>
                <c:pt idx="17">
                  <c:v>1125</c:v>
                </c:pt>
                <c:pt idx="18">
                  <c:v>1359</c:v>
                </c:pt>
                <c:pt idx="19">
                  <c:v>2217</c:v>
                </c:pt>
                <c:pt idx="20">
                  <c:v>2353</c:v>
                </c:pt>
                <c:pt idx="21">
                  <c:v>2677</c:v>
                </c:pt>
                <c:pt idx="22">
                  <c:v>3076</c:v>
                </c:pt>
                <c:pt idx="23">
                  <c:v>3888</c:v>
                </c:pt>
                <c:pt idx="24">
                  <c:v>3999</c:v>
                </c:pt>
                <c:pt idx="25">
                  <c:v>5198</c:v>
                </c:pt>
                <c:pt idx="26">
                  <c:v>6758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8A-4F49-B646-DB2C8A36E4F4}"/>
            </c:ext>
          </c:extLst>
        </c:ser>
        <c:ser>
          <c:idx val="1"/>
          <c:order val="1"/>
          <c:tx>
            <c:strRef>
              <c:f>'COVID-19'!$I$1</c:f>
              <c:strCache>
                <c:ptCount val="1"/>
                <c:pt idx="0">
                  <c:v>N patients aux SI ce jour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'COVID-19'!$A$2:$A$28</c:f>
              <c:strCache>
                <c:ptCount val="27"/>
                <c:pt idx="0">
                  <c:v>25.02.2020</c:v>
                </c:pt>
                <c:pt idx="1">
                  <c:v>26.02.2020</c:v>
                </c:pt>
                <c:pt idx="2">
                  <c:v>27.02.2020</c:v>
                </c:pt>
                <c:pt idx="3">
                  <c:v>28.02.2020</c:v>
                </c:pt>
                <c:pt idx="4">
                  <c:v>29.02.2020</c:v>
                </c:pt>
                <c:pt idx="5">
                  <c:v>01.03.2020</c:v>
                </c:pt>
                <c:pt idx="6">
                  <c:v>02.03.2020</c:v>
                </c:pt>
                <c:pt idx="7">
                  <c:v>03.03.2020</c:v>
                </c:pt>
                <c:pt idx="8">
                  <c:v>04.03.2020</c:v>
                </c:pt>
                <c:pt idx="9">
                  <c:v>05.03.2020</c:v>
                </c:pt>
                <c:pt idx="10">
                  <c:v>06.03.2020</c:v>
                </c:pt>
                <c:pt idx="11">
                  <c:v>07.03.2020</c:v>
                </c:pt>
                <c:pt idx="12">
                  <c:v>08.03.2020</c:v>
                </c:pt>
                <c:pt idx="13">
                  <c:v>09.03.2020</c:v>
                </c:pt>
                <c:pt idx="14">
                  <c:v>10.03.2020</c:v>
                </c:pt>
                <c:pt idx="15">
                  <c:v>11.03.2020</c:v>
                </c:pt>
                <c:pt idx="16">
                  <c:v>12.03.2020</c:v>
                </c:pt>
                <c:pt idx="17">
                  <c:v>13.03.2020</c:v>
                </c:pt>
                <c:pt idx="18">
                  <c:v>14.03.2020</c:v>
                </c:pt>
                <c:pt idx="19">
                  <c:v>15.03.2020</c:v>
                </c:pt>
                <c:pt idx="20">
                  <c:v>16.03.2020</c:v>
                </c:pt>
                <c:pt idx="21">
                  <c:v>17.03.2020</c:v>
                </c:pt>
                <c:pt idx="22">
                  <c:v>18.03.2020</c:v>
                </c:pt>
                <c:pt idx="23">
                  <c:v>19.03.2020</c:v>
                </c:pt>
                <c:pt idx="24">
                  <c:v>* 21.03.2020</c:v>
                </c:pt>
                <c:pt idx="25">
                  <c:v>* 23.03.2020</c:v>
                </c:pt>
                <c:pt idx="26">
                  <c:v>* 25.03.2020</c:v>
                </c:pt>
              </c:strCache>
            </c:strRef>
          </c:cat>
          <c:val>
            <c:numRef>
              <c:f>'COVID-19'!$I$1:$I$31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2.2000000000000002</c:v>
                </c:pt>
                <c:pt idx="10">
                  <c:v>3.2</c:v>
                </c:pt>
                <c:pt idx="11">
                  <c:v>9.1999999999999993</c:v>
                </c:pt>
                <c:pt idx="12">
                  <c:v>11.2</c:v>
                </c:pt>
                <c:pt idx="13">
                  <c:v>12.4</c:v>
                </c:pt>
                <c:pt idx="14">
                  <c:v>13.6</c:v>
                </c:pt>
                <c:pt idx="15">
                  <c:v>20.8</c:v>
                </c:pt>
                <c:pt idx="16">
                  <c:v>24</c:v>
                </c:pt>
                <c:pt idx="17">
                  <c:v>33.4</c:v>
                </c:pt>
                <c:pt idx="18">
                  <c:v>44.599999999999994</c:v>
                </c:pt>
                <c:pt idx="19">
                  <c:v>55</c:v>
                </c:pt>
                <c:pt idx="20">
                  <c:v>91.6</c:v>
                </c:pt>
                <c:pt idx="21">
                  <c:v>92.2</c:v>
                </c:pt>
                <c:pt idx="22">
                  <c:v>99.199999999999989</c:v>
                </c:pt>
                <c:pt idx="23">
                  <c:v>108.6</c:v>
                </c:pt>
                <c:pt idx="24">
                  <c:v>139.79999999999998</c:v>
                </c:pt>
                <c:pt idx="25">
                  <c:v>110.19999999999999</c:v>
                </c:pt>
                <c:pt idx="26">
                  <c:v>164.2</c:v>
                </c:pt>
                <c:pt idx="27">
                  <c:v>229</c:v>
                </c:pt>
                <c:pt idx="28">
                  <c:v>313.60000000000002</c:v>
                </c:pt>
                <c:pt idx="29">
                  <c:v>411.2</c:v>
                </c:pt>
                <c:pt idx="30">
                  <c:v>575.80000000000007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A-4F49-B646-DB2C8A36E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6761136"/>
        <c:axId val="506766056"/>
      </c:lineChart>
      <c:catAx>
        <c:axId val="50676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766056"/>
        <c:crosses val="autoZero"/>
        <c:auto val="1"/>
        <c:lblAlgn val="ctr"/>
        <c:lblOffset val="100"/>
        <c:noMultiLvlLbl val="1"/>
      </c:catAx>
      <c:valAx>
        <c:axId val="50676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0676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815341</xdr:colOff>
      <xdr:row>32</xdr:row>
      <xdr:rowOff>30480</xdr:rowOff>
    </xdr:from>
    <xdr:to>
      <xdr:col>6</xdr:col>
      <xdr:colOff>784861</xdr:colOff>
      <xdr:row>55</xdr:row>
      <xdr:rowOff>53340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/>
  </sheetViews>
  <sheetFormatPr baseColWidth="10" defaultRowHeight="14.4" x14ac:dyDescent="0.3"/>
  <cols>
    <col min="1" max="1" width="11.44140625" style="1"/>
    <col min="2" max="2" width="17.5546875" bestFit="1" customWidth="1"/>
    <col min="3" max="3" width="14.21875" bestFit="1" customWidth="1"/>
    <col min="4" max="4" width="28.21875" bestFit="1" customWidth="1"/>
    <col min="5" max="5" width="28.21875" customWidth="1"/>
    <col min="6" max="6" width="27.5546875" bestFit="1" customWidth="1"/>
    <col min="7" max="7" width="13.6640625" bestFit="1" customWidth="1"/>
    <col min="8" max="8" width="14.33203125" bestFit="1" customWidth="1"/>
    <col min="9" max="9" width="20.6640625" bestFit="1" customWidth="1"/>
    <col min="10" max="10" width="10" bestFit="1" customWidth="1"/>
  </cols>
  <sheetData>
    <row r="1" spans="1:10" x14ac:dyDescent="0.3">
      <c r="A1" s="1" t="s">
        <v>0</v>
      </c>
      <c r="B1" t="s">
        <v>1</v>
      </c>
      <c r="C1" t="s">
        <v>2</v>
      </c>
      <c r="D1" t="s">
        <v>3</v>
      </c>
      <c r="E1" t="s">
        <v>10</v>
      </c>
      <c r="F1" t="s">
        <v>5</v>
      </c>
      <c r="G1" t="s">
        <v>11</v>
      </c>
      <c r="H1" t="s">
        <v>12</v>
      </c>
      <c r="I1" t="s">
        <v>13</v>
      </c>
      <c r="J1" t="s">
        <v>15</v>
      </c>
    </row>
    <row r="2" spans="1:10" s="5" customFormat="1" x14ac:dyDescent="0.3">
      <c r="A2" s="4">
        <v>43886</v>
      </c>
      <c r="B2" s="5">
        <v>1</v>
      </c>
      <c r="C2" s="5">
        <v>1</v>
      </c>
      <c r="D2" s="5">
        <f>ROUND(5/100*C2,0)</f>
        <v>0</v>
      </c>
      <c r="E2" s="5">
        <v>0</v>
      </c>
      <c r="F2" s="5">
        <v>566</v>
      </c>
      <c r="G2" s="5">
        <v>0</v>
      </c>
      <c r="H2" s="5">
        <v>0</v>
      </c>
      <c r="I2" s="5">
        <v>0</v>
      </c>
      <c r="J2" s="5">
        <f>F2-I2</f>
        <v>566</v>
      </c>
    </row>
    <row r="3" spans="1:10" s="5" customFormat="1" x14ac:dyDescent="0.3">
      <c r="A3" s="4">
        <v>43887</v>
      </c>
      <c r="B3" s="5">
        <v>1</v>
      </c>
      <c r="C3" s="5">
        <f>B3-B2</f>
        <v>0</v>
      </c>
      <c r="D3" s="5">
        <f t="shared" ref="D3:D31" si="0">ROUND(5/100*C3,0)</f>
        <v>0</v>
      </c>
      <c r="E3" s="5">
        <v>0</v>
      </c>
      <c r="F3" s="5">
        <v>566</v>
      </c>
      <c r="G3" s="5">
        <v>0</v>
      </c>
      <c r="H3" s="5">
        <v>0</v>
      </c>
      <c r="I3" s="5">
        <f>E3-SUM($G$2:G3)-SUM($H$2:H3)</f>
        <v>0</v>
      </c>
      <c r="J3" s="5">
        <f t="shared" ref="J3:J31" si="1">F3-I3</f>
        <v>566</v>
      </c>
    </row>
    <row r="4" spans="1:10" s="5" customFormat="1" x14ac:dyDescent="0.3">
      <c r="A4" s="4">
        <v>43888</v>
      </c>
      <c r="B4" s="5">
        <v>3</v>
      </c>
      <c r="C4" s="5">
        <f t="shared" ref="C4:C31" si="2">B4-B3</f>
        <v>2</v>
      </c>
      <c r="D4" s="5">
        <f t="shared" si="0"/>
        <v>0</v>
      </c>
      <c r="E4" s="5">
        <f>D4+SUM($D$2:D3)</f>
        <v>0</v>
      </c>
      <c r="F4" s="5">
        <v>566</v>
      </c>
      <c r="G4" s="5">
        <v>0</v>
      </c>
      <c r="H4" s="5">
        <v>0</v>
      </c>
      <c r="I4" s="5">
        <f>E4-SUM($G$2:G4)-SUM($H$2:H4)</f>
        <v>0</v>
      </c>
      <c r="J4" s="5">
        <f t="shared" si="1"/>
        <v>566</v>
      </c>
    </row>
    <row r="5" spans="1:10" s="5" customFormat="1" x14ac:dyDescent="0.3">
      <c r="A5" s="4">
        <v>43889</v>
      </c>
      <c r="B5" s="5">
        <v>15</v>
      </c>
      <c r="C5" s="5">
        <f t="shared" si="2"/>
        <v>12</v>
      </c>
      <c r="D5" s="5">
        <f t="shared" si="0"/>
        <v>1</v>
      </c>
      <c r="E5" s="5">
        <f>D5+SUM($D$2:D4)</f>
        <v>1</v>
      </c>
      <c r="F5" s="5">
        <v>566</v>
      </c>
      <c r="G5" s="5">
        <v>0</v>
      </c>
      <c r="H5" s="5">
        <v>0</v>
      </c>
      <c r="I5" s="5">
        <f>E5-SUM($G$2:G5)-SUM($H$2:H5)</f>
        <v>1</v>
      </c>
      <c r="J5" s="5">
        <f t="shared" si="1"/>
        <v>565</v>
      </c>
    </row>
    <row r="6" spans="1:10" s="5" customFormat="1" x14ac:dyDescent="0.3">
      <c r="A6" s="4">
        <v>43890</v>
      </c>
      <c r="B6" s="5">
        <v>20</v>
      </c>
      <c r="C6" s="5">
        <f t="shared" si="2"/>
        <v>5</v>
      </c>
      <c r="D6" s="5">
        <f t="shared" si="0"/>
        <v>0</v>
      </c>
      <c r="E6" s="5">
        <f>D6+SUM($D$2:D5)</f>
        <v>1</v>
      </c>
      <c r="F6" s="5">
        <v>566</v>
      </c>
      <c r="G6" s="5">
        <v>0</v>
      </c>
      <c r="H6" s="5">
        <v>0</v>
      </c>
      <c r="I6" s="5">
        <f>E6-SUM($G$2:G6)-SUM($H$2:H6)</f>
        <v>1</v>
      </c>
      <c r="J6" s="5">
        <f t="shared" si="1"/>
        <v>565</v>
      </c>
    </row>
    <row r="7" spans="1:10" s="5" customFormat="1" x14ac:dyDescent="0.3">
      <c r="A7" s="4">
        <v>43891</v>
      </c>
      <c r="B7" s="5">
        <v>25</v>
      </c>
      <c r="C7" s="5">
        <f t="shared" si="2"/>
        <v>5</v>
      </c>
      <c r="D7" s="5">
        <f t="shared" si="0"/>
        <v>0</v>
      </c>
      <c r="E7" s="5">
        <f>D7+SUM($D$2:D6)</f>
        <v>1</v>
      </c>
      <c r="F7" s="5">
        <v>566</v>
      </c>
      <c r="G7" s="5">
        <v>0</v>
      </c>
      <c r="H7" s="5">
        <v>0</v>
      </c>
      <c r="I7" s="5">
        <f>E7-SUM($G$2:G7)-SUM($H$2:H7)</f>
        <v>1</v>
      </c>
      <c r="J7" s="5">
        <f t="shared" si="1"/>
        <v>565</v>
      </c>
    </row>
    <row r="8" spans="1:10" s="5" customFormat="1" x14ac:dyDescent="0.3">
      <c r="A8" s="4">
        <v>43892</v>
      </c>
      <c r="B8" s="5">
        <v>27</v>
      </c>
      <c r="C8" s="5">
        <f t="shared" si="2"/>
        <v>2</v>
      </c>
      <c r="D8" s="5">
        <f t="shared" si="0"/>
        <v>0</v>
      </c>
      <c r="E8" s="5">
        <f>D8+SUM($D$2:D7)</f>
        <v>1</v>
      </c>
      <c r="F8" s="5">
        <v>566</v>
      </c>
      <c r="G8" s="5">
        <v>0</v>
      </c>
      <c r="H8" s="5">
        <v>0</v>
      </c>
      <c r="I8" s="5">
        <f>E8-SUM($G$2:G8)-SUM($H$2:H8)</f>
        <v>1</v>
      </c>
      <c r="J8" s="5">
        <f t="shared" si="1"/>
        <v>565</v>
      </c>
    </row>
    <row r="9" spans="1:10" s="5" customFormat="1" x14ac:dyDescent="0.3">
      <c r="A9" s="4">
        <v>43893</v>
      </c>
      <c r="B9" s="5">
        <v>37</v>
      </c>
      <c r="C9" s="5">
        <f t="shared" si="2"/>
        <v>10</v>
      </c>
      <c r="D9" s="5">
        <f t="shared" si="0"/>
        <v>1</v>
      </c>
      <c r="E9" s="5">
        <f>D9+SUM($D$2:D8)</f>
        <v>2</v>
      </c>
      <c r="F9" s="5">
        <v>566</v>
      </c>
      <c r="G9" s="5">
        <v>0</v>
      </c>
      <c r="H9" s="5">
        <v>0</v>
      </c>
      <c r="I9" s="5">
        <f>E9-SUM($G$2:G9)-SUM($H$2:H9)</f>
        <v>2</v>
      </c>
      <c r="J9" s="5">
        <f t="shared" si="1"/>
        <v>564</v>
      </c>
    </row>
    <row r="10" spans="1:10" s="5" customFormat="1" x14ac:dyDescent="0.3">
      <c r="A10" s="4">
        <v>43894</v>
      </c>
      <c r="B10" s="5">
        <v>58</v>
      </c>
      <c r="C10" s="5">
        <f t="shared" si="2"/>
        <v>21</v>
      </c>
      <c r="D10" s="5">
        <f t="shared" si="0"/>
        <v>1</v>
      </c>
      <c r="E10" s="5">
        <f>D10+SUM($D$2:D9)</f>
        <v>3</v>
      </c>
      <c r="F10" s="5">
        <v>566</v>
      </c>
      <c r="G10" s="5">
        <f>80/100*D5</f>
        <v>0.8</v>
      </c>
      <c r="H10" s="5">
        <v>0</v>
      </c>
      <c r="I10" s="5">
        <f>E10-SUM($G$2:G10)-SUM($H$2:H10)</f>
        <v>2.2000000000000002</v>
      </c>
      <c r="J10" s="5">
        <f t="shared" si="1"/>
        <v>563.79999999999995</v>
      </c>
    </row>
    <row r="11" spans="1:10" s="5" customFormat="1" x14ac:dyDescent="0.3">
      <c r="A11" s="4">
        <v>43895</v>
      </c>
      <c r="B11" s="5">
        <v>87</v>
      </c>
      <c r="C11" s="5">
        <f t="shared" si="2"/>
        <v>29</v>
      </c>
      <c r="D11" s="5">
        <f t="shared" si="0"/>
        <v>1</v>
      </c>
      <c r="E11" s="5">
        <f>D11+SUM($D$2:D10)</f>
        <v>4</v>
      </c>
      <c r="F11" s="5">
        <v>566</v>
      </c>
      <c r="G11" s="5">
        <f t="shared" ref="G11:G31" si="3">80/100*D6</f>
        <v>0</v>
      </c>
      <c r="H11" s="5">
        <v>0</v>
      </c>
      <c r="I11" s="5">
        <f>E11-SUM($G$2:G11)-SUM($H$2:H11)</f>
        <v>3.2</v>
      </c>
      <c r="J11" s="5">
        <f t="shared" si="1"/>
        <v>562.79999999999995</v>
      </c>
    </row>
    <row r="12" spans="1:10" s="5" customFormat="1" x14ac:dyDescent="0.3">
      <c r="A12" s="4">
        <v>43896</v>
      </c>
      <c r="B12" s="5">
        <v>210</v>
      </c>
      <c r="C12" s="5">
        <f t="shared" si="2"/>
        <v>123</v>
      </c>
      <c r="D12" s="5">
        <f t="shared" si="0"/>
        <v>6</v>
      </c>
      <c r="E12" s="5">
        <f>D12+SUM($D$2:D11)</f>
        <v>10</v>
      </c>
      <c r="F12" s="5">
        <v>566</v>
      </c>
      <c r="G12" s="5">
        <f t="shared" si="3"/>
        <v>0</v>
      </c>
      <c r="H12" s="5">
        <v>0</v>
      </c>
      <c r="I12" s="5">
        <f>E12-SUM($G$2:G12)-SUM($H$2:H12)</f>
        <v>9.1999999999999993</v>
      </c>
      <c r="J12" s="5">
        <f t="shared" si="1"/>
        <v>556.79999999999995</v>
      </c>
    </row>
    <row r="13" spans="1:10" s="5" customFormat="1" x14ac:dyDescent="0.3">
      <c r="A13" s="4">
        <v>43897</v>
      </c>
      <c r="B13" s="5">
        <v>246</v>
      </c>
      <c r="C13" s="5">
        <f t="shared" si="2"/>
        <v>36</v>
      </c>
      <c r="D13" s="5">
        <f t="shared" si="0"/>
        <v>2</v>
      </c>
      <c r="E13" s="5">
        <f>D13+SUM($D$2:D12)</f>
        <v>12</v>
      </c>
      <c r="F13" s="5">
        <v>566</v>
      </c>
      <c r="G13" s="5">
        <f t="shared" si="3"/>
        <v>0</v>
      </c>
      <c r="H13" s="5">
        <v>0</v>
      </c>
      <c r="I13" s="5">
        <f>E13-SUM($G$2:G13)-SUM($H$2:H13)</f>
        <v>11.2</v>
      </c>
      <c r="J13" s="5">
        <f t="shared" si="1"/>
        <v>554.79999999999995</v>
      </c>
    </row>
    <row r="14" spans="1:10" s="5" customFormat="1" x14ac:dyDescent="0.3">
      <c r="A14" s="4">
        <v>43898</v>
      </c>
      <c r="B14" s="5">
        <v>281</v>
      </c>
      <c r="C14" s="5">
        <f t="shared" si="2"/>
        <v>35</v>
      </c>
      <c r="D14" s="5">
        <f t="shared" si="0"/>
        <v>2</v>
      </c>
      <c r="E14" s="5">
        <f>D14+SUM($D$2:D13)</f>
        <v>14</v>
      </c>
      <c r="F14" s="5">
        <v>566</v>
      </c>
      <c r="G14" s="5">
        <f t="shared" si="3"/>
        <v>0.8</v>
      </c>
      <c r="H14" s="5">
        <v>0</v>
      </c>
      <c r="I14" s="5">
        <f>E14-SUM($G$2:G14)-SUM($H$2:H14)</f>
        <v>12.4</v>
      </c>
      <c r="J14" s="5">
        <f t="shared" si="1"/>
        <v>553.6</v>
      </c>
    </row>
    <row r="15" spans="1:10" s="5" customFormat="1" x14ac:dyDescent="0.3">
      <c r="A15" s="4">
        <v>43899</v>
      </c>
      <c r="B15" s="5">
        <v>312</v>
      </c>
      <c r="C15" s="5">
        <f t="shared" si="2"/>
        <v>31</v>
      </c>
      <c r="D15" s="5">
        <f t="shared" si="0"/>
        <v>2</v>
      </c>
      <c r="E15" s="5">
        <f>D15+SUM($D$2:D14)</f>
        <v>16</v>
      </c>
      <c r="F15" s="5">
        <v>566</v>
      </c>
      <c r="G15" s="5">
        <f t="shared" si="3"/>
        <v>0.8</v>
      </c>
      <c r="H15" s="5">
        <v>0</v>
      </c>
      <c r="I15" s="5">
        <f>E15-SUM($G$2:G15)-SUM($H$2:H15)</f>
        <v>13.6</v>
      </c>
      <c r="J15" s="5">
        <f t="shared" si="1"/>
        <v>552.4</v>
      </c>
    </row>
    <row r="16" spans="1:10" s="5" customFormat="1" x14ac:dyDescent="0.3">
      <c r="A16" s="4">
        <v>43900</v>
      </c>
      <c r="B16" s="5">
        <v>476</v>
      </c>
      <c r="C16" s="5">
        <f t="shared" si="2"/>
        <v>164</v>
      </c>
      <c r="D16" s="5">
        <f t="shared" si="0"/>
        <v>8</v>
      </c>
      <c r="E16" s="5">
        <f>D16+SUM($D$2:D15)</f>
        <v>24</v>
      </c>
      <c r="F16" s="5">
        <v>566</v>
      </c>
      <c r="G16" s="5">
        <f t="shared" si="3"/>
        <v>0.8</v>
      </c>
      <c r="H16" s="5">
        <v>0</v>
      </c>
      <c r="I16" s="5">
        <f>E16-SUM($G$2:G16)-SUM($H$2:H16)</f>
        <v>20.8</v>
      </c>
      <c r="J16" s="5">
        <f t="shared" si="1"/>
        <v>545.20000000000005</v>
      </c>
    </row>
    <row r="17" spans="1:10" s="5" customFormat="1" x14ac:dyDescent="0.3">
      <c r="A17" s="4">
        <v>43901</v>
      </c>
      <c r="B17" s="5">
        <v>645</v>
      </c>
      <c r="C17" s="5">
        <f t="shared" si="2"/>
        <v>169</v>
      </c>
      <c r="D17" s="5">
        <f t="shared" si="0"/>
        <v>8</v>
      </c>
      <c r="E17" s="5">
        <f>D17+SUM($D$2:D16)</f>
        <v>32</v>
      </c>
      <c r="F17" s="5">
        <v>566</v>
      </c>
      <c r="G17" s="5">
        <f t="shared" si="3"/>
        <v>4.8000000000000007</v>
      </c>
      <c r="H17" s="5">
        <v>0</v>
      </c>
      <c r="I17" s="5">
        <f>E17-SUM($G$2:G17)-SUM($H$2:H17)</f>
        <v>24</v>
      </c>
      <c r="J17" s="5">
        <f t="shared" si="1"/>
        <v>542</v>
      </c>
    </row>
    <row r="18" spans="1:10" s="5" customFormat="1" x14ac:dyDescent="0.3">
      <c r="A18" s="4">
        <v>43902</v>
      </c>
      <c r="B18" s="5">
        <v>858</v>
      </c>
      <c r="C18" s="5">
        <f t="shared" si="2"/>
        <v>213</v>
      </c>
      <c r="D18" s="5">
        <f t="shared" si="0"/>
        <v>11</v>
      </c>
      <c r="E18" s="5">
        <f>D18+SUM($D$2:D17)</f>
        <v>43</v>
      </c>
      <c r="F18" s="5">
        <v>566</v>
      </c>
      <c r="G18" s="5">
        <f t="shared" si="3"/>
        <v>1.6</v>
      </c>
      <c r="H18" s="5">
        <v>0</v>
      </c>
      <c r="I18" s="5">
        <f>E18-SUM($G$2:G18)-SUM($H$2:H18)</f>
        <v>33.4</v>
      </c>
      <c r="J18" s="5">
        <f t="shared" si="1"/>
        <v>532.6</v>
      </c>
    </row>
    <row r="19" spans="1:10" s="5" customFormat="1" x14ac:dyDescent="0.3">
      <c r="A19" s="4">
        <v>43903</v>
      </c>
      <c r="B19" s="5">
        <v>1125</v>
      </c>
      <c r="C19" s="5">
        <f t="shared" si="2"/>
        <v>267</v>
      </c>
      <c r="D19" s="5">
        <f t="shared" si="0"/>
        <v>13</v>
      </c>
      <c r="E19" s="5">
        <f>D19+SUM($D$2:D18)</f>
        <v>56</v>
      </c>
      <c r="F19" s="5">
        <v>566</v>
      </c>
      <c r="G19" s="5">
        <f t="shared" si="3"/>
        <v>1.6</v>
      </c>
      <c r="H19" s="5">
        <f>20/100*D5</f>
        <v>0.2</v>
      </c>
      <c r="I19" s="5">
        <f>E19-SUM($G$2:G19)-SUM($H$2:H19)</f>
        <v>44.599999999999994</v>
      </c>
      <c r="J19" s="5">
        <f t="shared" si="1"/>
        <v>521.4</v>
      </c>
    </row>
    <row r="20" spans="1:10" s="5" customFormat="1" x14ac:dyDescent="0.3">
      <c r="A20" s="4">
        <v>43904</v>
      </c>
      <c r="B20" s="5">
        <v>1359</v>
      </c>
      <c r="C20" s="5">
        <f t="shared" si="2"/>
        <v>234</v>
      </c>
      <c r="D20" s="5">
        <f t="shared" si="0"/>
        <v>12</v>
      </c>
      <c r="E20" s="5">
        <f>D20+SUM($D$2:D19)</f>
        <v>68</v>
      </c>
      <c r="F20" s="5">
        <v>566</v>
      </c>
      <c r="G20" s="5">
        <f t="shared" si="3"/>
        <v>1.6</v>
      </c>
      <c r="H20" s="5">
        <f t="shared" ref="H20:H31" si="4">20/100*D6</f>
        <v>0</v>
      </c>
      <c r="I20" s="5">
        <f>E20-SUM($G$2:G20)-SUM($H$2:H20)</f>
        <v>55</v>
      </c>
      <c r="J20" s="5">
        <f t="shared" si="1"/>
        <v>511</v>
      </c>
    </row>
    <row r="21" spans="1:10" s="5" customFormat="1" x14ac:dyDescent="0.3">
      <c r="A21" s="4">
        <v>43905</v>
      </c>
      <c r="B21" s="5">
        <v>2217</v>
      </c>
      <c r="C21" s="5">
        <f t="shared" si="2"/>
        <v>858</v>
      </c>
      <c r="D21" s="5">
        <f t="shared" si="0"/>
        <v>43</v>
      </c>
      <c r="E21" s="5">
        <f>D21+SUM($D$2:D20)</f>
        <v>111</v>
      </c>
      <c r="F21" s="5">
        <v>566</v>
      </c>
      <c r="G21" s="5">
        <f t="shared" si="3"/>
        <v>6.4</v>
      </c>
      <c r="H21" s="5">
        <f t="shared" si="4"/>
        <v>0</v>
      </c>
      <c r="I21" s="5">
        <f>E21-SUM($G$2:G21)-SUM($H$2:H21)</f>
        <v>91.6</v>
      </c>
      <c r="J21" s="5">
        <f t="shared" si="1"/>
        <v>474.4</v>
      </c>
    </row>
    <row r="22" spans="1:10" s="5" customFormat="1" x14ac:dyDescent="0.3">
      <c r="A22" s="4">
        <v>43906</v>
      </c>
      <c r="B22" s="5">
        <v>2353</v>
      </c>
      <c r="C22" s="5">
        <f t="shared" si="2"/>
        <v>136</v>
      </c>
      <c r="D22" s="5">
        <f t="shared" si="0"/>
        <v>7</v>
      </c>
      <c r="E22" s="5">
        <f>D22+SUM($D$2:D21)</f>
        <v>118</v>
      </c>
      <c r="F22" s="5">
        <v>566</v>
      </c>
      <c r="G22" s="5">
        <f t="shared" si="3"/>
        <v>6.4</v>
      </c>
      <c r="H22" s="5">
        <f t="shared" si="4"/>
        <v>0</v>
      </c>
      <c r="I22" s="5">
        <f>E22-SUM($G$2:G22)-SUM($H$2:H22)</f>
        <v>92.2</v>
      </c>
      <c r="J22" s="5">
        <f t="shared" si="1"/>
        <v>473.8</v>
      </c>
    </row>
    <row r="23" spans="1:10" s="5" customFormat="1" x14ac:dyDescent="0.3">
      <c r="A23" s="4">
        <v>43907</v>
      </c>
      <c r="B23" s="5">
        <v>2677</v>
      </c>
      <c r="C23" s="5">
        <f t="shared" si="2"/>
        <v>324</v>
      </c>
      <c r="D23" s="5">
        <f t="shared" si="0"/>
        <v>16</v>
      </c>
      <c r="E23" s="5">
        <f>D23+SUM($D$2:D22)</f>
        <v>134</v>
      </c>
      <c r="F23" s="5">
        <v>566</v>
      </c>
      <c r="G23" s="5">
        <f t="shared" si="3"/>
        <v>8.8000000000000007</v>
      </c>
      <c r="H23" s="5">
        <f t="shared" si="4"/>
        <v>0.2</v>
      </c>
      <c r="I23" s="5">
        <f>E23-SUM($G$2:G23)-SUM($H$2:H23)</f>
        <v>99.199999999999989</v>
      </c>
      <c r="J23" s="5">
        <f t="shared" si="1"/>
        <v>466.8</v>
      </c>
    </row>
    <row r="24" spans="1:10" x14ac:dyDescent="0.3">
      <c r="A24" s="1">
        <v>43908</v>
      </c>
      <c r="B24" s="5">
        <v>3076</v>
      </c>
      <c r="C24" s="5">
        <f t="shared" si="2"/>
        <v>399</v>
      </c>
      <c r="D24" s="5">
        <f t="shared" si="0"/>
        <v>20</v>
      </c>
      <c r="E24" s="5">
        <f>D24+SUM($D$2:D23)</f>
        <v>154</v>
      </c>
      <c r="F24" s="5">
        <v>566</v>
      </c>
      <c r="G24" s="5">
        <f t="shared" si="3"/>
        <v>10.4</v>
      </c>
      <c r="H24" s="5">
        <f t="shared" si="4"/>
        <v>0.2</v>
      </c>
      <c r="I24" s="5">
        <f>E24-SUM($G$2:G24)-SUM($H$2:H24)</f>
        <v>108.6</v>
      </c>
      <c r="J24" s="5">
        <f t="shared" si="1"/>
        <v>457.4</v>
      </c>
    </row>
    <row r="25" spans="1:10" x14ac:dyDescent="0.3">
      <c r="A25" s="1">
        <v>43909</v>
      </c>
      <c r="B25" s="5">
        <v>3888</v>
      </c>
      <c r="C25" s="5">
        <f t="shared" si="2"/>
        <v>812</v>
      </c>
      <c r="D25" s="5">
        <f t="shared" si="0"/>
        <v>41</v>
      </c>
      <c r="E25" s="5">
        <f>D25+SUM($D$2:D24)</f>
        <v>195</v>
      </c>
      <c r="F25" s="5">
        <v>566</v>
      </c>
      <c r="G25" s="5">
        <f t="shared" si="3"/>
        <v>9.6000000000000014</v>
      </c>
      <c r="H25" s="5">
        <f t="shared" si="4"/>
        <v>0.2</v>
      </c>
      <c r="I25" s="5">
        <f>E25-SUM($G$2:G25)-SUM($H$2:H25)</f>
        <v>139.79999999999998</v>
      </c>
      <c r="J25" s="5">
        <f t="shared" si="1"/>
        <v>426.20000000000005</v>
      </c>
    </row>
    <row r="26" spans="1:10" s="3" customFormat="1" x14ac:dyDescent="0.3">
      <c r="A26" s="2" t="s">
        <v>6</v>
      </c>
      <c r="B26" s="3">
        <v>3999</v>
      </c>
      <c r="C26" s="3">
        <f t="shared" si="2"/>
        <v>111</v>
      </c>
      <c r="D26" s="3">
        <f t="shared" si="0"/>
        <v>6</v>
      </c>
      <c r="E26" s="3">
        <f>D26+SUM($D$2:D25)</f>
        <v>201</v>
      </c>
      <c r="F26" s="3">
        <v>566</v>
      </c>
      <c r="G26" s="3">
        <f t="shared" si="3"/>
        <v>34.4</v>
      </c>
      <c r="H26" s="3">
        <f t="shared" si="4"/>
        <v>1.2000000000000002</v>
      </c>
      <c r="I26" s="5">
        <f>E26-SUM($G$2:G26)-SUM($H$2:H26)</f>
        <v>110.19999999999999</v>
      </c>
      <c r="J26" s="5">
        <f t="shared" si="1"/>
        <v>455.8</v>
      </c>
    </row>
    <row r="27" spans="1:10" s="3" customFormat="1" x14ac:dyDescent="0.3">
      <c r="A27" s="2" t="s">
        <v>8</v>
      </c>
      <c r="B27" s="3">
        <v>5198</v>
      </c>
      <c r="C27" s="3">
        <f t="shared" si="2"/>
        <v>1199</v>
      </c>
      <c r="D27" s="3">
        <f t="shared" si="0"/>
        <v>60</v>
      </c>
      <c r="E27" s="3">
        <f>D27+SUM($D$2:D26)</f>
        <v>261</v>
      </c>
      <c r="F27" s="3">
        <v>566</v>
      </c>
      <c r="G27" s="3">
        <f t="shared" si="3"/>
        <v>5.6000000000000005</v>
      </c>
      <c r="H27" s="3">
        <f t="shared" si="4"/>
        <v>0.4</v>
      </c>
      <c r="I27" s="5">
        <f>E27-SUM($G$2:G27)-SUM($H$2:H27)</f>
        <v>164.2</v>
      </c>
      <c r="J27" s="5">
        <f t="shared" si="1"/>
        <v>401.8</v>
      </c>
    </row>
    <row r="28" spans="1:10" s="3" customFormat="1" x14ac:dyDescent="0.3">
      <c r="A28" s="2" t="s">
        <v>9</v>
      </c>
      <c r="B28" s="3">
        <v>6758</v>
      </c>
      <c r="C28" s="3">
        <f t="shared" si="2"/>
        <v>1560</v>
      </c>
      <c r="D28" s="3">
        <f t="shared" si="0"/>
        <v>78</v>
      </c>
      <c r="E28" s="3">
        <f>D28+SUM($D$2:D27)</f>
        <v>339</v>
      </c>
      <c r="F28" s="3">
        <v>566</v>
      </c>
      <c r="G28" s="3">
        <f t="shared" si="3"/>
        <v>12.8</v>
      </c>
      <c r="H28" s="3">
        <f t="shared" si="4"/>
        <v>0.4</v>
      </c>
      <c r="I28" s="5">
        <f>E28-SUM($G$2:G28)-SUM($H$2:H28)</f>
        <v>229</v>
      </c>
      <c r="J28" s="5">
        <f t="shared" si="1"/>
        <v>337</v>
      </c>
    </row>
    <row r="29" spans="1:10" s="7" customFormat="1" x14ac:dyDescent="0.3">
      <c r="A29" s="6">
        <v>27</v>
      </c>
      <c r="B29" s="7">
        <v>8785</v>
      </c>
      <c r="C29" s="7">
        <f t="shared" si="2"/>
        <v>2027</v>
      </c>
      <c r="D29" s="7">
        <f t="shared" si="0"/>
        <v>101</v>
      </c>
      <c r="E29" s="7">
        <f>D29+SUM($D$2:D28)</f>
        <v>440</v>
      </c>
      <c r="F29" s="7">
        <v>566</v>
      </c>
      <c r="G29" s="7">
        <f t="shared" si="3"/>
        <v>16</v>
      </c>
      <c r="H29" s="7">
        <f t="shared" si="4"/>
        <v>0.4</v>
      </c>
      <c r="I29" s="5">
        <f>E29-SUM($G$2:G29)-SUM($H$2:H29)</f>
        <v>313.60000000000002</v>
      </c>
      <c r="J29" s="5">
        <f t="shared" si="1"/>
        <v>252.39999999999998</v>
      </c>
    </row>
    <row r="30" spans="1:10" s="7" customFormat="1" x14ac:dyDescent="0.3">
      <c r="A30" s="6">
        <v>43919</v>
      </c>
      <c r="B30" s="7">
        <v>11421</v>
      </c>
      <c r="C30" s="7">
        <f t="shared" si="2"/>
        <v>2636</v>
      </c>
      <c r="D30" s="7">
        <f t="shared" si="0"/>
        <v>132</v>
      </c>
      <c r="E30" s="7">
        <f>D30+SUM($D$2:D29)</f>
        <v>572</v>
      </c>
      <c r="F30" s="7">
        <v>566</v>
      </c>
      <c r="G30" s="7">
        <f t="shared" si="3"/>
        <v>32.800000000000004</v>
      </c>
      <c r="H30" s="7">
        <f t="shared" si="4"/>
        <v>1.6</v>
      </c>
      <c r="I30" s="5">
        <f>E30-SUM($G$2:G30)-SUM($H$2:H30)</f>
        <v>411.2</v>
      </c>
      <c r="J30" s="5">
        <f t="shared" si="1"/>
        <v>154.80000000000001</v>
      </c>
    </row>
    <row r="31" spans="1:10" s="7" customFormat="1" x14ac:dyDescent="0.3">
      <c r="A31" s="6">
        <v>43921</v>
      </c>
      <c r="B31" s="7">
        <v>14847</v>
      </c>
      <c r="C31" s="7">
        <f t="shared" si="2"/>
        <v>3426</v>
      </c>
      <c r="D31" s="7">
        <f t="shared" si="0"/>
        <v>171</v>
      </c>
      <c r="E31" s="7">
        <f>D31+SUM($D$2:D30)</f>
        <v>743</v>
      </c>
      <c r="F31" s="7">
        <v>566</v>
      </c>
      <c r="G31" s="7">
        <f t="shared" si="3"/>
        <v>4.8000000000000007</v>
      </c>
      <c r="H31" s="7">
        <f t="shared" si="4"/>
        <v>1.6</v>
      </c>
      <c r="I31" s="5">
        <f>E31-SUM($G$2:G31)-SUM($H$2:H31)</f>
        <v>575.80000000000007</v>
      </c>
      <c r="J31" s="8">
        <f t="shared" si="1"/>
        <v>-9.8000000000000682</v>
      </c>
    </row>
    <row r="32" spans="1:10" x14ac:dyDescent="0.3">
      <c r="B32" s="5"/>
      <c r="C32" s="5"/>
      <c r="D32" s="5"/>
      <c r="E32" s="5"/>
      <c r="F32" s="5"/>
      <c r="G32" s="5"/>
      <c r="H32" s="5"/>
      <c r="I32" s="5"/>
    </row>
    <row r="33" spans="1:1" x14ac:dyDescent="0.3">
      <c r="A33" s="2" t="s">
        <v>4</v>
      </c>
    </row>
    <row r="34" spans="1:1" s="7" customFormat="1" x14ac:dyDescent="0.3">
      <c r="A34" s="6" t="s">
        <v>14</v>
      </c>
    </row>
    <row r="35" spans="1:1" x14ac:dyDescent="0.3">
      <c r="A35" s="1" t="s">
        <v>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COVID-19</vt:lpstr>
    </vt:vector>
  </TitlesOfParts>
  <Company>Hopital du Valais / Spital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Sansonnens Julien</dc:creator>
  <cp:lastModifiedBy>Sansonnens Julien</cp:lastModifiedBy>
  <dcterms:created xsi:type="dcterms:W3CDTF">2020-03-16T08:42:17Z</dcterms:created>
  <dcterms:modified xsi:type="dcterms:W3CDTF">2020-03-19T18:44:23Z</dcterms:modified>
</cp:coreProperties>
</file>